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L:\05財政担当\R5（2023）\④公営企業\02 公営企業決算統計\16 公営企業に係る経営比較分析表（令和４年度決算）の分析等について\03 市町等→県\06日光市○\"/>
    </mc:Choice>
  </mc:AlternateContent>
  <xr:revisionPtr revIDLastSave="0" documentId="13_ncr:1_{D745BFA4-E574-4046-82F6-6FDEEB56BF1D}" xr6:coauthVersionLast="47" xr6:coauthVersionMax="47" xr10:uidLastSave="{00000000-0000-0000-0000-000000000000}"/>
  <workbookProtection workbookAlgorithmName="SHA-512" workbookHashValue="DaFbQXnAPib0PKeHXlZULvy32tDu6h3gtJkD5QoXAkqEBaVckj2MTZB60px9IztTN2sdWGyxipO6VeHVLPC8hQ==" workbookSaltValue="csE867qwYFInfCoCVnawrQ==" workbookSpinCount="100000" lockStructure="1"/>
  <bookViews>
    <workbookView xWindow="-110" yWindow="-110" windowWidth="19420" windowHeight="116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AT8" i="4" s="1"/>
  <c r="S6" i="5"/>
  <c r="AL8" i="4" s="1"/>
  <c r="R6" i="5"/>
  <c r="AD10" i="4" s="1"/>
  <c r="Q6" i="5"/>
  <c r="W10" i="4" s="1"/>
  <c r="P6" i="5"/>
  <c r="O6" i="5"/>
  <c r="I10" i="4" s="1"/>
  <c r="N6" i="5"/>
  <c r="B10" i="4" s="1"/>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H85" i="4"/>
  <c r="BB10" i="4"/>
  <c r="P10" i="4"/>
  <c r="W8" i="4"/>
  <c r="B6"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<sst xmlns="http://schemas.openxmlformats.org/spreadsheetml/2006/main" count="275" uniqueCount="117">
  <si>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</si>
  <si>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</si>
  <si>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</si>
  <si>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</si>
  <si>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</si>
  <si>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</si>
  <si>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</si>
  <si>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</si>
  <si>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</si>
  <si>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</si>
  <si>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</si>
  <si>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</si>
  <si>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</si>
  <si>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</si>
  <si>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</si>
  <si>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</si>
  <si>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</si>
  <si>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</si>
  <si>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</si>
  <si>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</si>
  <si>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</si>
  <si>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</si>
  <si>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</si>
  <si>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</si>
  <si>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</si>
  <si>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</si>
  <si>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</si>
  <si>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</si>
  <si>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</si>
  <si>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</si>
  <si>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</si>
  <si>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</si>
  <si>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</si>
  <si>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</si>
  <si>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</si>
  <si>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</si>
  <si>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</si>
  <si>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</si>
  <si>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</si>
  <si>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</si>
  <si>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</si>
  <si>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</si>
  <si>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</si>
  <si>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</si>
  <si>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</si>
  <si>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</si>
  <si>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</si>
  <si>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</si>
  <si>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</si>
  <si>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</si>
  <si>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</si>
  <si>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</si>
  <si>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</si>
  <si>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</si>
  <si>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</si>
  <si>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</si>
  <si>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</si>
  <si>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</si>
  <si>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</si>
  <si>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</si>
  <si>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</si>
  <si>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</si>
  <si>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</si>
  <si>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</si>
  <si>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</si>
  <si>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</si>
  <si>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</si>
  <si>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</si>
  <si>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</si>
  <si>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</si>
  <si>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</si>
  <si>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</si>
  <si>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</si>
  <si>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</si>
  <si>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</si>
  <si>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</si>
  <si>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</si>
  <si>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</si>
  <si>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</si>
  <si>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</si>
  <si>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</si>
  <si>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</si>
  <si>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</si>
  <si>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</si>
  <si>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</si>
  <si>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</si>
  <si>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</si>
  <si>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</si>
  <si>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</si>
  <si>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</si>
  <si>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</si>
  <si>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</si>
  <si>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</si>
  <si>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</si>
  <si>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</si>
  <si>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</si>
  <si>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日光市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</si>
  <si>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</si>
  <si>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</si>
  <si>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</si>
  <si>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</si>
  <si>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</si>
  <si>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</si>
  <si>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</si>
  <si>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</si>
  <si>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</si>
  <si>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</si>
  <si>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</si>
  <si>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</si>
  <si>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</si>
  <si>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</si>
  <si>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</si>
  <si>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</si>
  <si>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</si>
  <si>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公共下水道事業は、供用開始から50年以上を経過し、老朽化した施設の建設投資や修繕費等の維持管理費の増加が予想されます。そのため、下水道ストックマネジメント計画に基づく施設の長寿命化に着手しており、適切な時期を見極めながら施設の改築を行っていく必要があります。また、費用削減や投資等に充てる財源の確保が課題となっています。
　今後も引き続き損益情報や資産情報により経営状態を把握したうえで、経費の削減と適正な使用料の検討等を行い、経営の健全化を図っていくことが重要であり、将来にわたって安定的なサービスを提供していけるよう努めていく必要があります。</t>
    <phoneticPr fontId="4"/>
  </si>
  <si>
    <t>　市内には既に耐用年数を過ぎている管渠もありますが、漏水等が発生した場合には修繕を行い、安全に利用出来るよう対応しています。
　しかしながら、今後、老朽化により漏水等が増加することが懸念されるため、下水道ストックマネジメント計画に基づき、管渠、ポンプ場、水処理センターの長寿命化を推進します。</t>
    <phoneticPr fontId="4"/>
  </si>
  <si>
    <t>①経常収支比率
　当該値は100％を超えていますが、収益の内容は一般会計から財源補てんの繰入金を受けている状況にあることから、健全な経営のために、経費削減、財源の確保を図っていく必要があります。
③流動比率
　類似団体よりもかなり低い状況であり、企業債償還には繰入金を受ける等で対応しております。しかしながら流動比率増加に向けて、企業債償還を着実に進めるとともに、経費削減、財源の確保を図っていく必要があります。
④企業債残高対事業規模比率
　類似団体よりも高い状況にあり、今後、施設の改築需要が増大していくことが予想されているため、計画的な投資及び改築を行っていくとともに財源の確保を図っていく必要があります。
⑤経費回収率
　当該値が100％未満であるため、汚水処理に係る費用を使用料のみで賄えず、繰入金を充てている状況です。そのため、適正な使用料収入の確保及び汚水処理費の削減を図っていく必要があります。
⑥汚水処理原価
　類似団体より低い状況となっていますが、施設の老朽化による維持管理費等の増加が予想されるため、不明水対策等により維持管理費等の削減を図っていく必要があります。
⑦施設利用率
　平均利用率は類似団体より低い状況となっていますが、最大利用率は約66％であり、季節により処理水量に幅があります。そのため、適正な処理能力を考慮し施設の改築を図っていく必要があります。
⑧水洗化率
　類似団体より高い状況となっていますが、引き続き、水洗化の普及、促進を図っていく必要があります。</t>
    <rPh sb="38" eb="40">
      <t>ザイゲン</t>
    </rPh>
    <rPh sb="40" eb="41">
      <t>ホ</t>
    </rPh>
    <rPh sb="44" eb="46">
      <t>クリイレ</t>
    </rPh>
    <rPh sb="46" eb="47">
      <t>キン</t>
    </rPh>
    <rPh sb="48" eb="49">
      <t>ウ</t>
    </rPh>
    <rPh sb="134" eb="135">
      <t>ウ</t>
    </rPh>
    <rPh sb="137" eb="138">
      <t>トウ</t>
    </rPh>
    <rPh sb="139" eb="141">
      <t>タイオウ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</si>
</sst>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D47-4F52-9A1D-3559C7998E6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0.09</c:v>
                </c:pt>
                <c:pt idx="3">
                  <c:v>0.17</c:v>
                </c:pt>
                <c:pt idx="4">
                  <c:v>0.13</c:v>
                </c:pt>
              </c:numCache>
            </c:numRef>
          </c:val>
          <c:smooth val="0"/>
          <c:extLst>
            <c:ext xmlns:c16="http://schemas.microsoft.com/office/drawing/2014/chart" uri="{C3380CC4-5D6E-409C-BE32-E72D297353CC}">
              <c16:uniqueId val="{00000001-ED47-4F52-9A1D-3559C7998E6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115.41</c:v>
                </c:pt>
                <c:pt idx="3">
                  <c:v>118.25</c:v>
                </c:pt>
                <c:pt idx="4">
                  <c:v>119.6</c:v>
                </c:pt>
              </c:numCache>
            </c:numRef>
          </c:val>
          <c:extLst>
            <c:ext xmlns:c16="http://schemas.microsoft.com/office/drawing/2014/chart" uri="{C3380CC4-5D6E-409C-BE32-E72D297353CC}">
              <c16:uniqueId val="{00000000-0535-4EA4-A62E-6FAED88E964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107.85</c:v>
                </c:pt>
                <c:pt idx="3">
                  <c:v>108.04</c:v>
                </c:pt>
                <c:pt idx="4">
                  <c:v>107.49</c:v>
                </c:pt>
              </c:numCache>
            </c:numRef>
          </c:val>
          <c:smooth val="0"/>
          <c:extLst>
            <c:ext xmlns:c16="http://schemas.microsoft.com/office/drawing/2014/chart" uri="{C3380CC4-5D6E-409C-BE32-E72D297353CC}">
              <c16:uniqueId val="{00000001-0535-4EA4-A62E-6FAED88E964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3.62</c:v>
                </c:pt>
                <c:pt idx="3">
                  <c:v>7.15</c:v>
                </c:pt>
                <c:pt idx="4">
                  <c:v>10.64</c:v>
                </c:pt>
              </c:numCache>
            </c:numRef>
          </c:val>
          <c:extLst>
            <c:ext xmlns:c16="http://schemas.microsoft.com/office/drawing/2014/chart" uri="{C3380CC4-5D6E-409C-BE32-E72D297353CC}">
              <c16:uniqueId val="{00000000-ADEE-4B73-B630-1FF893EBA56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23.79</c:v>
                </c:pt>
                <c:pt idx="3">
                  <c:v>25.66</c:v>
                </c:pt>
                <c:pt idx="4">
                  <c:v>27.46</c:v>
                </c:pt>
              </c:numCache>
            </c:numRef>
          </c:val>
          <c:smooth val="0"/>
          <c:extLst>
            <c:ext xmlns:c16="http://schemas.microsoft.com/office/drawing/2014/chart" uri="{C3380CC4-5D6E-409C-BE32-E72D297353CC}">
              <c16:uniqueId val="{00000001-ADEE-4B73-B630-1FF893EBA56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1.96</c:v>
                </c:pt>
                <c:pt idx="3">
                  <c:v>1.96</c:v>
                </c:pt>
                <c:pt idx="4">
                  <c:v>1.94</c:v>
                </c:pt>
              </c:numCache>
            </c:numRef>
          </c:val>
          <c:extLst>
            <c:ext xmlns:c16="http://schemas.microsoft.com/office/drawing/2014/chart" uri="{C3380CC4-5D6E-409C-BE32-E72D297353CC}">
              <c16:uniqueId val="{00000000-A9A1-4E74-A34C-5084F75A7E8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1.22</c:v>
                </c:pt>
                <c:pt idx="3">
                  <c:v>1.61</c:v>
                </c:pt>
                <c:pt idx="4">
                  <c:v>2.08</c:v>
                </c:pt>
              </c:numCache>
            </c:numRef>
          </c:val>
          <c:smooth val="0"/>
          <c:extLst>
            <c:ext xmlns:c16="http://schemas.microsoft.com/office/drawing/2014/chart" uri="{C3380CC4-5D6E-409C-BE32-E72D297353CC}">
              <c16:uniqueId val="{00000001-A9A1-4E74-A34C-5084F75A7E8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6E3-4824-9297-231C9998AB0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4.72</c:v>
                </c:pt>
                <c:pt idx="3">
                  <c:v>4.49</c:v>
                </c:pt>
                <c:pt idx="4">
                  <c:v>5.41</c:v>
                </c:pt>
              </c:numCache>
            </c:numRef>
          </c:val>
          <c:smooth val="0"/>
          <c:extLst>
            <c:ext xmlns:c16="http://schemas.microsoft.com/office/drawing/2014/chart" uri="{C3380CC4-5D6E-409C-BE32-E72D297353CC}">
              <c16:uniqueId val="{00000001-56E3-4824-9297-231C9998AB0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14.24</c:v>
                </c:pt>
                <c:pt idx="3">
                  <c:v>16.38</c:v>
                </c:pt>
                <c:pt idx="4">
                  <c:v>25.03</c:v>
                </c:pt>
              </c:numCache>
            </c:numRef>
          </c:val>
          <c:extLst>
            <c:ext xmlns:c16="http://schemas.microsoft.com/office/drawing/2014/chart" uri="{C3380CC4-5D6E-409C-BE32-E72D297353CC}">
              <c16:uniqueId val="{00000000-81AB-458B-A158-2B0FDF033D2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67.930000000000007</c:v>
                </c:pt>
                <c:pt idx="3">
                  <c:v>68.53</c:v>
                </c:pt>
                <c:pt idx="4">
                  <c:v>69.180000000000007</c:v>
                </c:pt>
              </c:numCache>
            </c:numRef>
          </c:val>
          <c:smooth val="0"/>
          <c:extLst>
            <c:ext xmlns:c16="http://schemas.microsoft.com/office/drawing/2014/chart" uri="{C3380CC4-5D6E-409C-BE32-E72D297353CC}">
              <c16:uniqueId val="{00000001-81AB-458B-A158-2B0FDF033D2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970.89</c:v>
                </c:pt>
                <c:pt idx="3">
                  <c:v>992.86</c:v>
                </c:pt>
                <c:pt idx="4">
                  <c:v>830.84</c:v>
                </c:pt>
              </c:numCache>
            </c:numRef>
          </c:val>
          <c:extLst>
            <c:ext xmlns:c16="http://schemas.microsoft.com/office/drawing/2014/chart" uri="{C3380CC4-5D6E-409C-BE32-E72D297353CC}">
              <c16:uniqueId val="{00000000-C14E-4DAC-80BF-6A588AB8750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857.88</c:v>
                </c:pt>
                <c:pt idx="3">
                  <c:v>825.1</c:v>
                </c:pt>
                <c:pt idx="4">
                  <c:v>789.87</c:v>
                </c:pt>
              </c:numCache>
            </c:numRef>
          </c:val>
          <c:smooth val="0"/>
          <c:extLst>
            <c:ext xmlns:c16="http://schemas.microsoft.com/office/drawing/2014/chart" uri="{C3380CC4-5D6E-409C-BE32-E72D297353CC}">
              <c16:uniqueId val="{00000001-C14E-4DAC-80BF-6A588AB8750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78.98</c:v>
                </c:pt>
                <c:pt idx="3">
                  <c:v>81.59</c:v>
                </c:pt>
                <c:pt idx="4">
                  <c:v>99.26</c:v>
                </c:pt>
              </c:numCache>
            </c:numRef>
          </c:val>
          <c:extLst>
            <c:ext xmlns:c16="http://schemas.microsoft.com/office/drawing/2014/chart" uri="{C3380CC4-5D6E-409C-BE32-E72D297353CC}">
              <c16:uniqueId val="{00000000-4619-4C5B-BC0D-ED91B4768C2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94.97</c:v>
                </c:pt>
                <c:pt idx="3">
                  <c:v>97.07</c:v>
                </c:pt>
                <c:pt idx="4">
                  <c:v>98.06</c:v>
                </c:pt>
              </c:numCache>
            </c:numRef>
          </c:val>
          <c:smooth val="0"/>
          <c:extLst>
            <c:ext xmlns:c16="http://schemas.microsoft.com/office/drawing/2014/chart" uri="{C3380CC4-5D6E-409C-BE32-E72D297353CC}">
              <c16:uniqueId val="{00000001-4619-4C5B-BC0D-ED91B4768C2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153.74</c:v>
                </c:pt>
                <c:pt idx="3">
                  <c:v>151.25</c:v>
                </c:pt>
                <c:pt idx="4">
                  <c:v>152.30000000000001</c:v>
                </c:pt>
              </c:numCache>
            </c:numRef>
          </c:val>
          <c:extLst>
            <c:ext xmlns:c16="http://schemas.microsoft.com/office/drawing/2014/chart" uri="{C3380CC4-5D6E-409C-BE32-E72D297353CC}">
              <c16:uniqueId val="{00000000-BB3C-4596-8677-80BAE506B7C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159.49</c:v>
                </c:pt>
                <c:pt idx="3">
                  <c:v>157.81</c:v>
                </c:pt>
                <c:pt idx="4">
                  <c:v>157.37</c:v>
                </c:pt>
              </c:numCache>
            </c:numRef>
          </c:val>
          <c:smooth val="0"/>
          <c:extLst>
            <c:ext xmlns:c16="http://schemas.microsoft.com/office/drawing/2014/chart" uri="{C3380CC4-5D6E-409C-BE32-E72D297353CC}">
              <c16:uniqueId val="{00000001-BB3C-4596-8677-80BAE506B7C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52.8</c:v>
                </c:pt>
                <c:pt idx="3">
                  <c:v>59.7</c:v>
                </c:pt>
                <c:pt idx="4">
                  <c:v>48.82</c:v>
                </c:pt>
              </c:numCache>
            </c:numRef>
          </c:val>
          <c:extLst>
            <c:ext xmlns:c16="http://schemas.microsoft.com/office/drawing/2014/chart" uri="{C3380CC4-5D6E-409C-BE32-E72D297353CC}">
              <c16:uniqueId val="{00000000-6E76-461F-A1E7-525A962DFAB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65.28</c:v>
                </c:pt>
                <c:pt idx="3">
                  <c:v>64.92</c:v>
                </c:pt>
                <c:pt idx="4">
                  <c:v>64.14</c:v>
                </c:pt>
              </c:numCache>
            </c:numRef>
          </c:val>
          <c:smooth val="0"/>
          <c:extLst>
            <c:ext xmlns:c16="http://schemas.microsoft.com/office/drawing/2014/chart" uri="{C3380CC4-5D6E-409C-BE32-E72D297353CC}">
              <c16:uniqueId val="{00000001-6E76-461F-A1E7-525A962DFAB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94.18</c:v>
                </c:pt>
                <c:pt idx="3">
                  <c:v>94.24</c:v>
                </c:pt>
                <c:pt idx="4">
                  <c:v>94.21</c:v>
                </c:pt>
              </c:numCache>
            </c:numRef>
          </c:val>
          <c:extLst>
            <c:ext xmlns:c16="http://schemas.microsoft.com/office/drawing/2014/chart" uri="{C3380CC4-5D6E-409C-BE32-E72D297353CC}">
              <c16:uniqueId val="{00000000-6819-492D-ACE4-E1F39B40CAE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92.72</c:v>
                </c:pt>
                <c:pt idx="3">
                  <c:v>92.88</c:v>
                </c:pt>
                <c:pt idx="4">
                  <c:v>92.9</c:v>
                </c:pt>
              </c:numCache>
            </c:numRef>
          </c:val>
          <c:smooth val="0"/>
          <c:extLst>
            <c:ext xmlns:c16="http://schemas.microsoft.com/office/drawing/2014/chart" uri="{C3380CC4-5D6E-409C-BE32-E72D297353CC}">
              <c16:uniqueId val="{00000001-6819-492D-ACE4-E1F39B40CAE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399999999999999"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栃木県　日光市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Bd1</v>
      </c>
      <c r="X8" s="40"/>
      <c r="Y8" s="40"/>
      <c r="Z8" s="40"/>
      <c r="AA8" s="40"/>
      <c r="AB8" s="40"/>
      <c r="AC8" s="40"/>
      <c r="AD8" s="41" t="str">
        <f>データ!$M$6</f>
        <v>非設置</v>
      </c>
      <c r="AE8" s="41"/>
      <c r="AF8" s="41"/>
      <c r="AG8" s="41"/>
      <c r="AH8" s="41"/>
      <c r="AI8" s="41"/>
      <c r="AJ8" s="41"/>
      <c r="AK8" s="3"/>
      <c r="AL8" s="42">
        <f>データ!S6</f>
        <v>77546</v>
      </c>
      <c r="AM8" s="42"/>
      <c r="AN8" s="42"/>
      <c r="AO8" s="42"/>
      <c r="AP8" s="42"/>
      <c r="AQ8" s="42"/>
      <c r="AR8" s="42"/>
      <c r="AS8" s="42"/>
      <c r="AT8" s="35">
        <f>データ!T6</f>
        <v>1449.83</v>
      </c>
      <c r="AU8" s="35"/>
      <c r="AV8" s="35"/>
      <c r="AW8" s="35"/>
      <c r="AX8" s="35"/>
      <c r="AY8" s="35"/>
      <c r="AZ8" s="35"/>
      <c r="BA8" s="35"/>
      <c r="BB8" s="35">
        <f>データ!U6</f>
        <v>53.49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58.45</v>
      </c>
      <c r="J10" s="35"/>
      <c r="K10" s="35"/>
      <c r="L10" s="35"/>
      <c r="M10" s="35"/>
      <c r="N10" s="35"/>
      <c r="O10" s="35"/>
      <c r="P10" s="35">
        <f>データ!P6</f>
        <v>64.510000000000005</v>
      </c>
      <c r="Q10" s="35"/>
      <c r="R10" s="35"/>
      <c r="S10" s="35"/>
      <c r="T10" s="35"/>
      <c r="U10" s="35"/>
      <c r="V10" s="35"/>
      <c r="W10" s="35">
        <f>データ!Q6</f>
        <v>76.11</v>
      </c>
      <c r="X10" s="35"/>
      <c r="Y10" s="35"/>
      <c r="Z10" s="35"/>
      <c r="AA10" s="35"/>
      <c r="AB10" s="35"/>
      <c r="AC10" s="35"/>
      <c r="AD10" s="42">
        <f>データ!R6</f>
        <v>3062</v>
      </c>
      <c r="AE10" s="42"/>
      <c r="AF10" s="42"/>
      <c r="AG10" s="42"/>
      <c r="AH10" s="42"/>
      <c r="AI10" s="42"/>
      <c r="AJ10" s="42"/>
      <c r="AK10" s="2"/>
      <c r="AL10" s="42">
        <f>データ!V6</f>
        <v>49775</v>
      </c>
      <c r="AM10" s="42"/>
      <c r="AN10" s="42"/>
      <c r="AO10" s="42"/>
      <c r="AP10" s="42"/>
      <c r="AQ10" s="42"/>
      <c r="AR10" s="42"/>
      <c r="AS10" s="42"/>
      <c r="AT10" s="35">
        <f>データ!W6</f>
        <v>22.52</v>
      </c>
      <c r="AU10" s="35"/>
      <c r="AV10" s="35"/>
      <c r="AW10" s="35"/>
      <c r="AX10" s="35"/>
      <c r="AY10" s="35"/>
      <c r="AZ10" s="35"/>
      <c r="BA10" s="35"/>
      <c r="BB10" s="35">
        <f>データ!X6</f>
        <v>2210.2600000000002</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6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6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6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6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6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6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6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6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6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6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6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6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6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6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6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6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6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6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6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6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6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6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6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6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6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6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6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6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6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6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6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6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6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6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115</v>
      </c>
      <c r="BM47" s="62"/>
      <c r="BN47" s="62"/>
      <c r="BO47" s="62"/>
      <c r="BP47" s="62"/>
      <c r="BQ47" s="62"/>
      <c r="BR47" s="62"/>
      <c r="BS47" s="62"/>
      <c r="BT47" s="62"/>
      <c r="BU47" s="62"/>
      <c r="BV47" s="62"/>
      <c r="BW47" s="62"/>
      <c r="BX47" s="62"/>
      <c r="BY47" s="62"/>
      <c r="BZ47" s="63"/>
    </row>
    <row r="48" spans="1:78" ht="13.6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6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6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6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6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6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6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6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6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6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6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6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6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6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6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6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6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6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6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114</v>
      </c>
      <c r="BM66" s="62"/>
      <c r="BN66" s="62"/>
      <c r="BO66" s="62"/>
      <c r="BP66" s="62"/>
      <c r="BQ66" s="62"/>
      <c r="BR66" s="62"/>
      <c r="BS66" s="62"/>
      <c r="BT66" s="62"/>
      <c r="BU66" s="62"/>
      <c r="BV66" s="62"/>
      <c r="BW66" s="62"/>
      <c r="BX66" s="62"/>
      <c r="BY66" s="62"/>
      <c r="BZ66" s="63"/>
    </row>
    <row r="67" spans="1:78" ht="13.6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6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6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6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6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6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6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6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6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6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6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6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6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6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6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6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muTJi7LRiSlzgSGe2+xxIVRBqpLz/5u7Kyhers0ONmwTOmOklXVxmi/gbNw6NFZQf7244UlkfH43e6fQpkbb2g==" saltValue="zTYpcWRL3CXjaEwWezT+F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election activeCell="H9" sqref="H9"/>
    </sheetView>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92061</v>
      </c>
      <c r="D6" s="19">
        <f t="shared" si="3"/>
        <v>46</v>
      </c>
      <c r="E6" s="19">
        <f t="shared" si="3"/>
        <v>17</v>
      </c>
      <c r="F6" s="19">
        <f t="shared" si="3"/>
        <v>1</v>
      </c>
      <c r="G6" s="19">
        <f t="shared" si="3"/>
        <v>0</v>
      </c>
      <c r="H6" s="19" t="str">
        <f t="shared" si="3"/>
        <v>栃木県　日光市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58.45</v>
      </c>
      <c r="P6" s="20">
        <f t="shared" si="3"/>
        <v>64.510000000000005</v>
      </c>
      <c r="Q6" s="20">
        <f t="shared" si="3"/>
        <v>76.11</v>
      </c>
      <c r="R6" s="20">
        <f t="shared" si="3"/>
        <v>3062</v>
      </c>
      <c r="S6" s="20">
        <f t="shared" si="3"/>
        <v>77546</v>
      </c>
      <c r="T6" s="20">
        <f t="shared" si="3"/>
        <v>1449.83</v>
      </c>
      <c r="U6" s="20">
        <f t="shared" si="3"/>
        <v>53.49</v>
      </c>
      <c r="V6" s="20">
        <f t="shared" si="3"/>
        <v>49775</v>
      </c>
      <c r="W6" s="20">
        <f t="shared" si="3"/>
        <v>22.52</v>
      </c>
      <c r="X6" s="20">
        <f t="shared" si="3"/>
        <v>2210.2600000000002</v>
      </c>
      <c r="Y6" s="21" t="str">
        <f>IF(Y7="",NA(),Y7)</f>
        <v>-</v>
      </c>
      <c r="Z6" s="21" t="str">
        <f t="shared" ref="Z6:AH6" si="4">IF(Z7="",NA(),Z7)</f>
        <v>-</v>
      </c>
      <c r="AA6" s="21">
        <f t="shared" si="4"/>
        <v>115.41</v>
      </c>
      <c r="AB6" s="21">
        <f t="shared" si="4"/>
        <v>118.25</v>
      </c>
      <c r="AC6" s="21">
        <f t="shared" si="4"/>
        <v>119.6</v>
      </c>
      <c r="AD6" s="21" t="str">
        <f t="shared" si="4"/>
        <v>-</v>
      </c>
      <c r="AE6" s="21" t="str">
        <f t="shared" si="4"/>
        <v>-</v>
      </c>
      <c r="AF6" s="21">
        <f t="shared" si="4"/>
        <v>107.85</v>
      </c>
      <c r="AG6" s="21">
        <f t="shared" si="4"/>
        <v>108.04</v>
      </c>
      <c r="AH6" s="21">
        <f t="shared" si="4"/>
        <v>107.49</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4.72</v>
      </c>
      <c r="AR6" s="21">
        <f t="shared" si="5"/>
        <v>4.49</v>
      </c>
      <c r="AS6" s="21">
        <f t="shared" si="5"/>
        <v>5.41</v>
      </c>
      <c r="AT6" s="20" t="str">
        <f>IF(AT7="","",IF(AT7="-","【-】","【"&amp;SUBSTITUTE(TEXT(AT7,"#,##0.00"),"-","△")&amp;"】"))</f>
        <v>【3.15】</v>
      </c>
      <c r="AU6" s="21" t="str">
        <f>IF(AU7="",NA(),AU7)</f>
        <v>-</v>
      </c>
      <c r="AV6" s="21" t="str">
        <f t="shared" ref="AV6:BD6" si="6">IF(AV7="",NA(),AV7)</f>
        <v>-</v>
      </c>
      <c r="AW6" s="21">
        <f t="shared" si="6"/>
        <v>14.24</v>
      </c>
      <c r="AX6" s="21">
        <f t="shared" si="6"/>
        <v>16.38</v>
      </c>
      <c r="AY6" s="21">
        <f t="shared" si="6"/>
        <v>25.03</v>
      </c>
      <c r="AZ6" s="21" t="str">
        <f t="shared" si="6"/>
        <v>-</v>
      </c>
      <c r="BA6" s="21" t="str">
        <f t="shared" si="6"/>
        <v>-</v>
      </c>
      <c r="BB6" s="21">
        <f t="shared" si="6"/>
        <v>67.930000000000007</v>
      </c>
      <c r="BC6" s="21">
        <f t="shared" si="6"/>
        <v>68.53</v>
      </c>
      <c r="BD6" s="21">
        <f t="shared" si="6"/>
        <v>69.180000000000007</v>
      </c>
      <c r="BE6" s="20" t="str">
        <f>IF(BE7="","",IF(BE7="-","【-】","【"&amp;SUBSTITUTE(TEXT(BE7,"#,##0.00"),"-","△")&amp;"】"))</f>
        <v>【73.44】</v>
      </c>
      <c r="BF6" s="21" t="str">
        <f>IF(BF7="",NA(),BF7)</f>
        <v>-</v>
      </c>
      <c r="BG6" s="21" t="str">
        <f t="shared" ref="BG6:BO6" si="7">IF(BG7="",NA(),BG7)</f>
        <v>-</v>
      </c>
      <c r="BH6" s="21">
        <f t="shared" si="7"/>
        <v>970.89</v>
      </c>
      <c r="BI6" s="21">
        <f t="shared" si="7"/>
        <v>992.86</v>
      </c>
      <c r="BJ6" s="21">
        <f t="shared" si="7"/>
        <v>830.84</v>
      </c>
      <c r="BK6" s="21" t="str">
        <f t="shared" si="7"/>
        <v>-</v>
      </c>
      <c r="BL6" s="21" t="str">
        <f t="shared" si="7"/>
        <v>-</v>
      </c>
      <c r="BM6" s="21">
        <f t="shared" si="7"/>
        <v>857.88</v>
      </c>
      <c r="BN6" s="21">
        <f t="shared" si="7"/>
        <v>825.1</v>
      </c>
      <c r="BO6" s="21">
        <f t="shared" si="7"/>
        <v>789.87</v>
      </c>
      <c r="BP6" s="20" t="str">
        <f>IF(BP7="","",IF(BP7="-","【-】","【"&amp;SUBSTITUTE(TEXT(BP7,"#,##0.00"),"-","△")&amp;"】"))</f>
        <v>【652.82】</v>
      </c>
      <c r="BQ6" s="21" t="str">
        <f>IF(BQ7="",NA(),BQ7)</f>
        <v>-</v>
      </c>
      <c r="BR6" s="21" t="str">
        <f t="shared" ref="BR6:BZ6" si="8">IF(BR7="",NA(),BR7)</f>
        <v>-</v>
      </c>
      <c r="BS6" s="21">
        <f t="shared" si="8"/>
        <v>78.98</v>
      </c>
      <c r="BT6" s="21">
        <f t="shared" si="8"/>
        <v>81.59</v>
      </c>
      <c r="BU6" s="21">
        <f t="shared" si="8"/>
        <v>99.26</v>
      </c>
      <c r="BV6" s="21" t="str">
        <f t="shared" si="8"/>
        <v>-</v>
      </c>
      <c r="BW6" s="21" t="str">
        <f t="shared" si="8"/>
        <v>-</v>
      </c>
      <c r="BX6" s="21">
        <f t="shared" si="8"/>
        <v>94.97</v>
      </c>
      <c r="BY6" s="21">
        <f t="shared" si="8"/>
        <v>97.07</v>
      </c>
      <c r="BZ6" s="21">
        <f t="shared" si="8"/>
        <v>98.06</v>
      </c>
      <c r="CA6" s="20" t="str">
        <f>IF(CA7="","",IF(CA7="-","【-】","【"&amp;SUBSTITUTE(TEXT(CA7,"#,##0.00"),"-","△")&amp;"】"))</f>
        <v>【97.61】</v>
      </c>
      <c r="CB6" s="21" t="str">
        <f>IF(CB7="",NA(),CB7)</f>
        <v>-</v>
      </c>
      <c r="CC6" s="21" t="str">
        <f t="shared" ref="CC6:CK6" si="9">IF(CC7="",NA(),CC7)</f>
        <v>-</v>
      </c>
      <c r="CD6" s="21">
        <f t="shared" si="9"/>
        <v>153.74</v>
      </c>
      <c r="CE6" s="21">
        <f t="shared" si="9"/>
        <v>151.25</v>
      </c>
      <c r="CF6" s="21">
        <f t="shared" si="9"/>
        <v>152.30000000000001</v>
      </c>
      <c r="CG6" s="21" t="str">
        <f t="shared" si="9"/>
        <v>-</v>
      </c>
      <c r="CH6" s="21" t="str">
        <f t="shared" si="9"/>
        <v>-</v>
      </c>
      <c r="CI6" s="21">
        <f t="shared" si="9"/>
        <v>159.49</v>
      </c>
      <c r="CJ6" s="21">
        <f t="shared" si="9"/>
        <v>157.81</v>
      </c>
      <c r="CK6" s="21">
        <f t="shared" si="9"/>
        <v>157.37</v>
      </c>
      <c r="CL6" s="20" t="str">
        <f>IF(CL7="","",IF(CL7="-","【-】","【"&amp;SUBSTITUTE(TEXT(CL7,"#,##0.00"),"-","△")&amp;"】"))</f>
        <v>【138.29】</v>
      </c>
      <c r="CM6" s="21" t="str">
        <f>IF(CM7="",NA(),CM7)</f>
        <v>-</v>
      </c>
      <c r="CN6" s="21" t="str">
        <f t="shared" ref="CN6:CV6" si="10">IF(CN7="",NA(),CN7)</f>
        <v>-</v>
      </c>
      <c r="CO6" s="21">
        <f t="shared" si="10"/>
        <v>52.8</v>
      </c>
      <c r="CP6" s="21">
        <f t="shared" si="10"/>
        <v>59.7</v>
      </c>
      <c r="CQ6" s="21">
        <f t="shared" si="10"/>
        <v>48.82</v>
      </c>
      <c r="CR6" s="21" t="str">
        <f t="shared" si="10"/>
        <v>-</v>
      </c>
      <c r="CS6" s="21" t="str">
        <f t="shared" si="10"/>
        <v>-</v>
      </c>
      <c r="CT6" s="21">
        <f t="shared" si="10"/>
        <v>65.28</v>
      </c>
      <c r="CU6" s="21">
        <f t="shared" si="10"/>
        <v>64.92</v>
      </c>
      <c r="CV6" s="21">
        <f t="shared" si="10"/>
        <v>64.14</v>
      </c>
      <c r="CW6" s="20" t="str">
        <f>IF(CW7="","",IF(CW7="-","【-】","【"&amp;SUBSTITUTE(TEXT(CW7,"#,##0.00"),"-","△")&amp;"】"))</f>
        <v>【59.10】</v>
      </c>
      <c r="CX6" s="21" t="str">
        <f>IF(CX7="",NA(),CX7)</f>
        <v>-</v>
      </c>
      <c r="CY6" s="21" t="str">
        <f t="shared" ref="CY6:DG6" si="11">IF(CY7="",NA(),CY7)</f>
        <v>-</v>
      </c>
      <c r="CZ6" s="21">
        <f t="shared" si="11"/>
        <v>94.18</v>
      </c>
      <c r="DA6" s="21">
        <f t="shared" si="11"/>
        <v>94.24</v>
      </c>
      <c r="DB6" s="21">
        <f t="shared" si="11"/>
        <v>94.21</v>
      </c>
      <c r="DC6" s="21" t="str">
        <f t="shared" si="11"/>
        <v>-</v>
      </c>
      <c r="DD6" s="21" t="str">
        <f t="shared" si="11"/>
        <v>-</v>
      </c>
      <c r="DE6" s="21">
        <f t="shared" si="11"/>
        <v>92.72</v>
      </c>
      <c r="DF6" s="21">
        <f t="shared" si="11"/>
        <v>92.88</v>
      </c>
      <c r="DG6" s="21">
        <f t="shared" si="11"/>
        <v>92.9</v>
      </c>
      <c r="DH6" s="20" t="str">
        <f>IF(DH7="","",IF(DH7="-","【-】","【"&amp;SUBSTITUTE(TEXT(DH7,"#,##0.00"),"-","△")&amp;"】"))</f>
        <v>【95.82】</v>
      </c>
      <c r="DI6" s="21" t="str">
        <f>IF(DI7="",NA(),DI7)</f>
        <v>-</v>
      </c>
      <c r="DJ6" s="21" t="str">
        <f t="shared" ref="DJ6:DR6" si="12">IF(DJ7="",NA(),DJ7)</f>
        <v>-</v>
      </c>
      <c r="DK6" s="21">
        <f t="shared" si="12"/>
        <v>3.62</v>
      </c>
      <c r="DL6" s="21">
        <f t="shared" si="12"/>
        <v>7.15</v>
      </c>
      <c r="DM6" s="21">
        <f t="shared" si="12"/>
        <v>10.64</v>
      </c>
      <c r="DN6" s="21" t="str">
        <f t="shared" si="12"/>
        <v>-</v>
      </c>
      <c r="DO6" s="21" t="str">
        <f t="shared" si="12"/>
        <v>-</v>
      </c>
      <c r="DP6" s="21">
        <f t="shared" si="12"/>
        <v>23.79</v>
      </c>
      <c r="DQ6" s="21">
        <f t="shared" si="12"/>
        <v>25.66</v>
      </c>
      <c r="DR6" s="21">
        <f t="shared" si="12"/>
        <v>27.46</v>
      </c>
      <c r="DS6" s="20" t="str">
        <f>IF(DS7="","",IF(DS7="-","【-】","【"&amp;SUBSTITUTE(TEXT(DS7,"#,##0.00"),"-","△")&amp;"】"))</f>
        <v>【39.74】</v>
      </c>
      <c r="DT6" s="21" t="str">
        <f>IF(DT7="",NA(),DT7)</f>
        <v>-</v>
      </c>
      <c r="DU6" s="21" t="str">
        <f t="shared" ref="DU6:EC6" si="13">IF(DU7="",NA(),DU7)</f>
        <v>-</v>
      </c>
      <c r="DV6" s="21">
        <f t="shared" si="13"/>
        <v>1.96</v>
      </c>
      <c r="DW6" s="21">
        <f t="shared" si="13"/>
        <v>1.96</v>
      </c>
      <c r="DX6" s="21">
        <f t="shared" si="13"/>
        <v>1.94</v>
      </c>
      <c r="DY6" s="21" t="str">
        <f t="shared" si="13"/>
        <v>-</v>
      </c>
      <c r="DZ6" s="21" t="str">
        <f t="shared" si="13"/>
        <v>-</v>
      </c>
      <c r="EA6" s="21">
        <f t="shared" si="13"/>
        <v>1.22</v>
      </c>
      <c r="EB6" s="21">
        <f t="shared" si="13"/>
        <v>1.61</v>
      </c>
      <c r="EC6" s="21">
        <f t="shared" si="13"/>
        <v>2.08</v>
      </c>
      <c r="ED6" s="20" t="str">
        <f>IF(ED7="","",IF(ED7="-","【-】","【"&amp;SUBSTITUTE(TEXT(ED7,"#,##0.00"),"-","△")&amp;"】"))</f>
        <v>【7.62】</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0.09</v>
      </c>
      <c r="EM6" s="21">
        <f t="shared" si="14"/>
        <v>0.17</v>
      </c>
      <c r="EN6" s="21">
        <f t="shared" si="14"/>
        <v>0.13</v>
      </c>
      <c r="EO6" s="20" t="str">
        <f>IF(EO7="","",IF(EO7="-","【-】","【"&amp;SUBSTITUTE(TEXT(EO7,"#,##0.00"),"-","△")&amp;"】"))</f>
        <v>【0.23】</v>
      </c>
    </row>
    <row r="7" spans="1:148" s="22" customFormat="1" x14ac:dyDescent="0.2">
      <c r="A7" s="14"/>
      <c r="B7" s="23">
        <v>2022</v>
      </c>
      <c r="C7" s="23">
        <v>92061</v>
      </c>
      <c r="D7" s="23">
        <v>46</v>
      </c>
      <c r="E7" s="23">
        <v>17</v>
      </c>
      <c r="F7" s="23">
        <v>1</v>
      </c>
      <c r="G7" s="23">
        <v>0</v>
      </c>
      <c r="H7" s="23" t="s">
        <v>96</v>
      </c>
      <c r="I7" s="23" t="s">
        <v>97</v>
      </c>
      <c r="J7" s="23" t="s">
        <v>98</v>
      </c>
      <c r="K7" s="23" t="s">
        <v>99</v>
      </c>
      <c r="L7" s="23" t="s">
        <v>100</v>
      </c>
      <c r="M7" s="23" t="s">
        <v>101</v>
      </c>
      <c r="N7" s="24" t="s">
        <v>102</v>
      </c>
      <c r="O7" s="24">
        <v>58.45</v>
      </c>
      <c r="P7" s="24">
        <v>64.510000000000005</v>
      </c>
      <c r="Q7" s="24">
        <v>76.11</v>
      </c>
      <c r="R7" s="24">
        <v>3062</v>
      </c>
      <c r="S7" s="24">
        <v>77546</v>
      </c>
      <c r="T7" s="24">
        <v>1449.83</v>
      </c>
      <c r="U7" s="24">
        <v>53.49</v>
      </c>
      <c r="V7" s="24">
        <v>49775</v>
      </c>
      <c r="W7" s="24">
        <v>22.52</v>
      </c>
      <c r="X7" s="24">
        <v>2210.2600000000002</v>
      </c>
      <c r="Y7" s="24" t="s">
        <v>102</v>
      </c>
      <c r="Z7" s="24" t="s">
        <v>102</v>
      </c>
      <c r="AA7" s="24">
        <v>115.41</v>
      </c>
      <c r="AB7" s="24">
        <v>118.25</v>
      </c>
      <c r="AC7" s="24">
        <v>119.6</v>
      </c>
      <c r="AD7" s="24" t="s">
        <v>102</v>
      </c>
      <c r="AE7" s="24" t="s">
        <v>102</v>
      </c>
      <c r="AF7" s="24">
        <v>107.85</v>
      </c>
      <c r="AG7" s="24">
        <v>108.04</v>
      </c>
      <c r="AH7" s="24">
        <v>107.49</v>
      </c>
      <c r="AI7" s="24">
        <v>106.11</v>
      </c>
      <c r="AJ7" s="24" t="s">
        <v>102</v>
      </c>
      <c r="AK7" s="24" t="s">
        <v>102</v>
      </c>
      <c r="AL7" s="24">
        <v>0</v>
      </c>
      <c r="AM7" s="24">
        <v>0</v>
      </c>
      <c r="AN7" s="24">
        <v>0</v>
      </c>
      <c r="AO7" s="24" t="s">
        <v>102</v>
      </c>
      <c r="AP7" s="24" t="s">
        <v>102</v>
      </c>
      <c r="AQ7" s="24">
        <v>4.72</v>
      </c>
      <c r="AR7" s="24">
        <v>4.49</v>
      </c>
      <c r="AS7" s="24">
        <v>5.41</v>
      </c>
      <c r="AT7" s="24">
        <v>3.15</v>
      </c>
      <c r="AU7" s="24" t="s">
        <v>102</v>
      </c>
      <c r="AV7" s="24" t="s">
        <v>102</v>
      </c>
      <c r="AW7" s="24">
        <v>14.24</v>
      </c>
      <c r="AX7" s="24">
        <v>16.38</v>
      </c>
      <c r="AY7" s="24">
        <v>25.03</v>
      </c>
      <c r="AZ7" s="24" t="s">
        <v>102</v>
      </c>
      <c r="BA7" s="24" t="s">
        <v>102</v>
      </c>
      <c r="BB7" s="24">
        <v>67.930000000000007</v>
      </c>
      <c r="BC7" s="24">
        <v>68.53</v>
      </c>
      <c r="BD7" s="24">
        <v>69.180000000000007</v>
      </c>
      <c r="BE7" s="24">
        <v>73.44</v>
      </c>
      <c r="BF7" s="24" t="s">
        <v>102</v>
      </c>
      <c r="BG7" s="24" t="s">
        <v>102</v>
      </c>
      <c r="BH7" s="24">
        <v>970.89</v>
      </c>
      <c r="BI7" s="24">
        <v>992.86</v>
      </c>
      <c r="BJ7" s="24">
        <v>830.84</v>
      </c>
      <c r="BK7" s="24" t="s">
        <v>102</v>
      </c>
      <c r="BL7" s="24" t="s">
        <v>102</v>
      </c>
      <c r="BM7" s="24">
        <v>857.88</v>
      </c>
      <c r="BN7" s="24">
        <v>825.1</v>
      </c>
      <c r="BO7" s="24">
        <v>789.87</v>
      </c>
      <c r="BP7" s="24">
        <v>652.82000000000005</v>
      </c>
      <c r="BQ7" s="24" t="s">
        <v>102</v>
      </c>
      <c r="BR7" s="24" t="s">
        <v>102</v>
      </c>
      <c r="BS7" s="24">
        <v>78.98</v>
      </c>
      <c r="BT7" s="24">
        <v>81.59</v>
      </c>
      <c r="BU7" s="24">
        <v>99.26</v>
      </c>
      <c r="BV7" s="24" t="s">
        <v>102</v>
      </c>
      <c r="BW7" s="24" t="s">
        <v>102</v>
      </c>
      <c r="BX7" s="24">
        <v>94.97</v>
      </c>
      <c r="BY7" s="24">
        <v>97.07</v>
      </c>
      <c r="BZ7" s="24">
        <v>98.06</v>
      </c>
      <c r="CA7" s="24">
        <v>97.61</v>
      </c>
      <c r="CB7" s="24" t="s">
        <v>102</v>
      </c>
      <c r="CC7" s="24" t="s">
        <v>102</v>
      </c>
      <c r="CD7" s="24">
        <v>153.74</v>
      </c>
      <c r="CE7" s="24">
        <v>151.25</v>
      </c>
      <c r="CF7" s="24">
        <v>152.30000000000001</v>
      </c>
      <c r="CG7" s="24" t="s">
        <v>102</v>
      </c>
      <c r="CH7" s="24" t="s">
        <v>102</v>
      </c>
      <c r="CI7" s="24">
        <v>159.49</v>
      </c>
      <c r="CJ7" s="24">
        <v>157.81</v>
      </c>
      <c r="CK7" s="24">
        <v>157.37</v>
      </c>
      <c r="CL7" s="24">
        <v>138.29</v>
      </c>
      <c r="CM7" s="24" t="s">
        <v>102</v>
      </c>
      <c r="CN7" s="24" t="s">
        <v>102</v>
      </c>
      <c r="CO7" s="24">
        <v>52.8</v>
      </c>
      <c r="CP7" s="24">
        <v>59.7</v>
      </c>
      <c r="CQ7" s="24">
        <v>48.82</v>
      </c>
      <c r="CR7" s="24" t="s">
        <v>102</v>
      </c>
      <c r="CS7" s="24" t="s">
        <v>102</v>
      </c>
      <c r="CT7" s="24">
        <v>65.28</v>
      </c>
      <c r="CU7" s="24">
        <v>64.92</v>
      </c>
      <c r="CV7" s="24">
        <v>64.14</v>
      </c>
      <c r="CW7" s="24">
        <v>59.1</v>
      </c>
      <c r="CX7" s="24" t="s">
        <v>102</v>
      </c>
      <c r="CY7" s="24" t="s">
        <v>102</v>
      </c>
      <c r="CZ7" s="24">
        <v>94.18</v>
      </c>
      <c r="DA7" s="24">
        <v>94.24</v>
      </c>
      <c r="DB7" s="24">
        <v>94.21</v>
      </c>
      <c r="DC7" s="24" t="s">
        <v>102</v>
      </c>
      <c r="DD7" s="24" t="s">
        <v>102</v>
      </c>
      <c r="DE7" s="24">
        <v>92.72</v>
      </c>
      <c r="DF7" s="24">
        <v>92.88</v>
      </c>
      <c r="DG7" s="24">
        <v>92.9</v>
      </c>
      <c r="DH7" s="24">
        <v>95.82</v>
      </c>
      <c r="DI7" s="24" t="s">
        <v>102</v>
      </c>
      <c r="DJ7" s="24" t="s">
        <v>102</v>
      </c>
      <c r="DK7" s="24">
        <v>3.62</v>
      </c>
      <c r="DL7" s="24">
        <v>7.15</v>
      </c>
      <c r="DM7" s="24">
        <v>10.64</v>
      </c>
      <c r="DN7" s="24" t="s">
        <v>102</v>
      </c>
      <c r="DO7" s="24" t="s">
        <v>102</v>
      </c>
      <c r="DP7" s="24">
        <v>23.79</v>
      </c>
      <c r="DQ7" s="24">
        <v>25.66</v>
      </c>
      <c r="DR7" s="24">
        <v>27.46</v>
      </c>
      <c r="DS7" s="24">
        <v>39.74</v>
      </c>
      <c r="DT7" s="24" t="s">
        <v>102</v>
      </c>
      <c r="DU7" s="24" t="s">
        <v>102</v>
      </c>
      <c r="DV7" s="24">
        <v>1.96</v>
      </c>
      <c r="DW7" s="24">
        <v>1.96</v>
      </c>
      <c r="DX7" s="24">
        <v>1.94</v>
      </c>
      <c r="DY7" s="24" t="s">
        <v>102</v>
      </c>
      <c r="DZ7" s="24" t="s">
        <v>102</v>
      </c>
      <c r="EA7" s="24">
        <v>1.22</v>
      </c>
      <c r="EB7" s="24">
        <v>1.61</v>
      </c>
      <c r="EC7" s="24">
        <v>2.08</v>
      </c>
      <c r="ED7" s="24">
        <v>7.62</v>
      </c>
      <c r="EE7" s="24" t="s">
        <v>102</v>
      </c>
      <c r="EF7" s="24" t="s">
        <v>102</v>
      </c>
      <c r="EG7" s="24">
        <v>0</v>
      </c>
      <c r="EH7" s="24">
        <v>0</v>
      </c>
      <c r="EI7" s="24">
        <v>0</v>
      </c>
      <c r="EJ7" s="24" t="s">
        <v>102</v>
      </c>
      <c r="EK7" s="24" t="s">
        <v>102</v>
      </c>
      <c r="EL7" s="24">
        <v>0.09</v>
      </c>
      <c r="EM7" s="24">
        <v>0.17</v>
      </c>
      <c r="EN7" s="24">
        <v>0.13</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112</v>
      </c>
      <c r="E13" t="s">
        <v>111</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